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ПЛАН" sheetId="1" r:id="rId1"/>
  </sheets>
  <definedNames/>
  <calcPr fullCalcOnLoad="1"/>
</workbook>
</file>

<file path=xl/sharedStrings.xml><?xml version="1.0" encoding="utf-8"?>
<sst xmlns="http://schemas.openxmlformats.org/spreadsheetml/2006/main" count="107" uniqueCount="83">
  <si>
    <t>асфальтобетон</t>
  </si>
  <si>
    <t>щебень</t>
  </si>
  <si>
    <t>грунт</t>
  </si>
  <si>
    <t>песчано-гравийные</t>
  </si>
  <si>
    <t>ул. Матросова</t>
  </si>
  <si>
    <t>ул. Горького</t>
  </si>
  <si>
    <t>ул. Крупской</t>
  </si>
  <si>
    <t>ул. Первомайская</t>
  </si>
  <si>
    <t>ул. Алешина</t>
  </si>
  <si>
    <t>ул. Победы</t>
  </si>
  <si>
    <t>пер. Овсянниковой</t>
  </si>
  <si>
    <t>пер. Сычева</t>
  </si>
  <si>
    <t>пер.Циолковского</t>
  </si>
  <si>
    <t>пер. Строительный</t>
  </si>
  <si>
    <t>ул. Достоевского</t>
  </si>
  <si>
    <t>ул. Фурманова</t>
  </si>
  <si>
    <t>ул. Чапаева</t>
  </si>
  <si>
    <t>ул. Щербакова</t>
  </si>
  <si>
    <t>ул. Чехова</t>
  </si>
  <si>
    <t>ул. Ломоносова</t>
  </si>
  <si>
    <t>ул. Трубина</t>
  </si>
  <si>
    <t>ул. Механизаторов</t>
  </si>
  <si>
    <t>ж/бетон.плиты</t>
  </si>
  <si>
    <t>ул. С.Панковой</t>
  </si>
  <si>
    <t>ул. Мира</t>
  </si>
  <si>
    <t>ул. Фрунзе</t>
  </si>
  <si>
    <t>ул. Кузнечная</t>
  </si>
  <si>
    <t>ул. Белевская гора</t>
  </si>
  <si>
    <t>пер. Белевский</t>
  </si>
  <si>
    <t>ул. Куйбышева</t>
  </si>
  <si>
    <t>ул. Мичурина</t>
  </si>
  <si>
    <t>ул. Маяковского</t>
  </si>
  <si>
    <t>Планируемый срок ремонта</t>
  </si>
  <si>
    <t>№ п/п</t>
  </si>
  <si>
    <t>В т.ч. по типу покрытия</t>
  </si>
  <si>
    <t>ул. Сенина</t>
  </si>
  <si>
    <t>ул. Подгорная р. Орденки</t>
  </si>
  <si>
    <t>ул. Подгорная р. Жиздра</t>
  </si>
  <si>
    <t>ул.Западная</t>
  </si>
  <si>
    <t>ул.1-я Юго-Западная</t>
  </si>
  <si>
    <t>ул.2-я Юго-Западная</t>
  </si>
  <si>
    <t>ул.3-я Юго-Западная</t>
  </si>
  <si>
    <t>ул.4-я Юго-Западная</t>
  </si>
  <si>
    <t>ул.Речная</t>
  </si>
  <si>
    <t>ул.Гагарина</t>
  </si>
  <si>
    <t>ул.Привокзальная</t>
  </si>
  <si>
    <t>ул.Северная</t>
  </si>
  <si>
    <t>Наименование дороги, улицы</t>
  </si>
  <si>
    <t xml:space="preserve">Общая про- тяженность </t>
  </si>
  <si>
    <t>Итого</t>
  </si>
  <si>
    <t>Тип покрытия</t>
  </si>
  <si>
    <t>Общая протяженность под-лежащая ремонту</t>
  </si>
  <si>
    <t xml:space="preserve">Протяженность под-лежащая ремонту </t>
  </si>
  <si>
    <t xml:space="preserve">ул. Паршина от Благовещенского собора до ул. Комсомольской </t>
  </si>
  <si>
    <t>пер. Ягодный от д. 4 до д. 15</t>
  </si>
  <si>
    <t>пер. Яблочный от д. 3 до д. 12</t>
  </si>
  <si>
    <t>ул. Ломоносова от д. 6 до Воинского захоронения</t>
  </si>
  <si>
    <t>ул. Ленина от д. 55 до д. 66</t>
  </si>
  <si>
    <t xml:space="preserve">ул. Дзержинского от д. 24А по ул. Чкалова до ж/д переезда </t>
  </si>
  <si>
    <t>ул. Дзержинского от Магазина Магнит до ж/д переезда</t>
  </si>
  <si>
    <t>ул. Садовая от д. 1 до д. 13 и от д. 30 до д. 32А</t>
  </si>
  <si>
    <t xml:space="preserve">ул. Дзержинского от д. 22 до ул. Чкалова </t>
  </si>
  <si>
    <t>ул. Красноармейская от д. 1 до ул. Чкалова</t>
  </si>
  <si>
    <t>ул. Красноармейская от д. 50 до ул. Чкалова</t>
  </si>
  <si>
    <t>ул. Суворова от д. 42 до ул. Ленина и от д. 72 до ул. Ленина</t>
  </si>
  <si>
    <t xml:space="preserve">ул. Суворова от ул. Ленина до д. 72 ул. Суворова, через д. 61 </t>
  </si>
  <si>
    <t>ул. Суворова от д. 17 до д. 40</t>
  </si>
  <si>
    <t>ул. Суворова от д. 1 до д. 17</t>
  </si>
  <si>
    <t>ул. Комсомольская от д.29 до д. 69</t>
  </si>
  <si>
    <t xml:space="preserve">ул. С.Панковой от д. 72 до ул. Мичурина </t>
  </si>
  <si>
    <t xml:space="preserve"> </t>
  </si>
  <si>
    <t>Колхозная от 9 до 1 дома</t>
  </si>
  <si>
    <t>ул.5-я Юго-Западная</t>
  </si>
  <si>
    <t>ул.6-я Юго-Западная</t>
  </si>
  <si>
    <t>2024 г</t>
  </si>
  <si>
    <t>План ремонта автомобильных дорог на территории ГП "Город Козельск" на период 2023-2029 годов</t>
  </si>
  <si>
    <t>Пушкина</t>
  </si>
  <si>
    <t>ул. Спартаковская от ул Б. Советской до ул. Земляной вал</t>
  </si>
  <si>
    <t>ул. Подгорная реки орденки от дома 43 до 55 (со стороны д. Дешовки)</t>
  </si>
  <si>
    <t>ул. Чкалова от перекрестка ул Б.Советская и ул.Чкалова до перекрестка ул. Чкалова, ул. Дзержинского и ул. Генерала Бурмака</t>
  </si>
  <si>
    <t>ул. Земляной вал от ул. Б. Советская до поворота на д. 1 по ул. Земляной вал</t>
  </si>
  <si>
    <t>ул. Орджоникидзе ул. Чкалова до ул. Паршина</t>
  </si>
  <si>
    <t>ул. Набережная от ул. Белевская гора до ул. Зем. Вал, от Б.Советская до тупик 1,2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</si>
</sst>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1"/>
      <color indexed="5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1"/>
      <color theme="7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164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wrapText="1"/>
    </xf>
    <xf numFmtId="0" fontId="31" fillId="0" borderId="10" xfId="0" applyFont="1" applyFill="1" applyBorder="1" applyAlignment="1">
      <alignment/>
    </xf>
    <xf numFmtId="164" fontId="31" fillId="0" borderId="10" xfId="0" applyNumberFormat="1" applyFont="1" applyFill="1" applyBorder="1" applyAlignment="1">
      <alignment/>
    </xf>
    <xf numFmtId="0" fontId="40" fillId="0" borderId="10" xfId="0" applyFont="1" applyFill="1" applyBorder="1" applyAlignment="1">
      <alignment/>
    </xf>
    <xf numFmtId="0" fontId="41" fillId="0" borderId="10" xfId="0" applyFont="1" applyFill="1" applyBorder="1" applyAlignment="1">
      <alignment vertical="center" textRotation="255"/>
    </xf>
    <xf numFmtId="0" fontId="0" fillId="0" borderId="10" xfId="0" applyFont="1" applyFill="1" applyBorder="1" applyAlignment="1">
      <alignment/>
    </xf>
    <xf numFmtId="0" fontId="42" fillId="0" borderId="10" xfId="0" applyFont="1" applyFill="1" applyBorder="1" applyAlignment="1">
      <alignment/>
    </xf>
    <xf numFmtId="164" fontId="40" fillId="0" borderId="10" xfId="0" applyNumberFormat="1" applyFont="1" applyFill="1" applyBorder="1" applyAlignment="1">
      <alignment/>
    </xf>
    <xf numFmtId="0" fontId="41" fillId="0" borderId="10" xfId="0" applyFont="1" applyFill="1" applyBorder="1" applyAlignment="1">
      <alignment textRotation="255"/>
    </xf>
    <xf numFmtId="0" fontId="1" fillId="0" borderId="10" xfId="0" applyFont="1" applyFill="1" applyBorder="1" applyAlignment="1">
      <alignment wrapText="1"/>
    </xf>
    <xf numFmtId="164" fontId="1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164" fontId="2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41" fillId="0" borderId="10" xfId="0" applyFont="1" applyFill="1" applyBorder="1" applyAlignment="1">
      <alignment horizontal="center" vertical="center" textRotation="255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164" fontId="3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40" fillId="0" borderId="11" xfId="0" applyFont="1" applyFill="1" applyBorder="1" applyAlignment="1">
      <alignment horizontal="center"/>
    </xf>
    <xf numFmtId="0" fontId="40" fillId="0" borderId="13" xfId="0" applyFont="1" applyFill="1" applyBorder="1" applyAlignment="1">
      <alignment horizontal="center"/>
    </xf>
    <xf numFmtId="0" fontId="40" fillId="0" borderId="12" xfId="0" applyFont="1" applyFill="1" applyBorder="1" applyAlignment="1">
      <alignment horizontal="center"/>
    </xf>
    <xf numFmtId="0" fontId="40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31" fillId="0" borderId="10" xfId="0" applyFont="1" applyFill="1" applyBorder="1" applyAlignment="1">
      <alignment horizontal="center"/>
    </xf>
    <xf numFmtId="164" fontId="40" fillId="0" borderId="10" xfId="0" applyNumberFormat="1" applyFont="1" applyFill="1" applyBorder="1" applyAlignment="1">
      <alignment horizontal="center"/>
    </xf>
    <xf numFmtId="0" fontId="31" fillId="0" borderId="14" xfId="0" applyFont="1" applyFill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31" fillId="0" borderId="16" xfId="0" applyFont="1" applyBorder="1" applyAlignment="1">
      <alignment horizontal="center"/>
    </xf>
    <xf numFmtId="0" fontId="41" fillId="0" borderId="10" xfId="0" applyFont="1" applyFill="1" applyBorder="1" applyAlignment="1">
      <alignment horizontal="center" vertical="center" textRotation="255"/>
    </xf>
    <xf numFmtId="0" fontId="6" fillId="0" borderId="0" xfId="0" applyFont="1" applyAlignment="1">
      <alignment horizontal="center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3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wrapText="1"/>
    </xf>
    <xf numFmtId="0" fontId="0" fillId="33" borderId="10" xfId="0" applyFill="1" applyBorder="1" applyAlignment="1">
      <alignment wrapText="1"/>
    </xf>
    <xf numFmtId="0" fontId="0" fillId="33" borderId="13" xfId="0" applyFont="1" applyFill="1" applyBorder="1" applyAlignment="1">
      <alignment/>
    </xf>
    <xf numFmtId="0" fontId="40" fillId="0" borderId="11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7"/>
  <sheetViews>
    <sheetView tabSelected="1" zoomScalePageLayoutView="0" workbookViewId="0" topLeftCell="A7">
      <selection activeCell="N11" sqref="N11"/>
    </sheetView>
  </sheetViews>
  <sheetFormatPr defaultColWidth="9.140625" defaultRowHeight="15"/>
  <cols>
    <col min="1" max="1" width="3.7109375" style="0" customWidth="1"/>
    <col min="2" max="2" width="30.28125" style="0" customWidth="1"/>
    <col min="3" max="3" width="13.00390625" style="0" customWidth="1"/>
    <col min="9" max="9" width="11.00390625" style="0" bestFit="1" customWidth="1"/>
    <col min="10" max="10" width="11.00390625" style="0" customWidth="1"/>
    <col min="11" max="11" width="10.00390625" style="0" bestFit="1" customWidth="1"/>
    <col min="13" max="13" width="15.57421875" style="0" customWidth="1"/>
    <col min="14" max="14" width="11.28125" style="0" customWidth="1"/>
    <col min="15" max="15" width="11.8515625" style="0" customWidth="1"/>
  </cols>
  <sheetData>
    <row r="1" spans="2:11" ht="15.75" customHeight="1">
      <c r="B1" s="38" t="s">
        <v>75</v>
      </c>
      <c r="C1" s="38"/>
      <c r="D1" s="38"/>
      <c r="E1" s="38"/>
      <c r="F1" s="38"/>
      <c r="G1" s="38"/>
      <c r="H1" s="38"/>
      <c r="I1" s="38"/>
      <c r="J1" s="38"/>
      <c r="K1" s="38"/>
    </row>
    <row r="2" spans="2:11" ht="15.75" customHeight="1"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2:6" ht="15.75">
      <c r="B3" s="38"/>
      <c r="C3" s="38"/>
      <c r="D3" s="38"/>
      <c r="E3" s="38"/>
      <c r="F3" s="38"/>
    </row>
    <row r="4" spans="1:12" ht="15" customHeight="1">
      <c r="A4" s="24" t="s">
        <v>33</v>
      </c>
      <c r="B4" s="24" t="s">
        <v>47</v>
      </c>
      <c r="C4" s="24" t="s">
        <v>48</v>
      </c>
      <c r="D4" s="39" t="s">
        <v>34</v>
      </c>
      <c r="E4" s="39"/>
      <c r="F4" s="39"/>
      <c r="G4" s="39"/>
      <c r="H4" s="40"/>
      <c r="I4" s="24" t="s">
        <v>52</v>
      </c>
      <c r="J4" s="24" t="s">
        <v>51</v>
      </c>
      <c r="K4" s="24" t="s">
        <v>50</v>
      </c>
      <c r="L4" s="24" t="s">
        <v>32</v>
      </c>
    </row>
    <row r="5" spans="1:12" ht="75" customHeight="1">
      <c r="A5" s="25"/>
      <c r="B5" s="25"/>
      <c r="C5" s="25"/>
      <c r="D5" s="1" t="s">
        <v>0</v>
      </c>
      <c r="E5" s="1" t="s">
        <v>1</v>
      </c>
      <c r="F5" s="1" t="s">
        <v>3</v>
      </c>
      <c r="G5" s="1" t="s">
        <v>2</v>
      </c>
      <c r="H5" s="1" t="s">
        <v>22</v>
      </c>
      <c r="I5" s="25"/>
      <c r="J5" s="25"/>
      <c r="K5" s="25"/>
      <c r="L5" s="25"/>
    </row>
    <row r="6" spans="1:12" ht="75">
      <c r="A6" s="1">
        <v>1</v>
      </c>
      <c r="B6" s="23" t="s">
        <v>79</v>
      </c>
      <c r="C6" s="43">
        <v>1.8</v>
      </c>
      <c r="D6" s="43">
        <v>1.8</v>
      </c>
      <c r="E6" s="43">
        <v>0</v>
      </c>
      <c r="F6" s="43">
        <v>0</v>
      </c>
      <c r="G6" s="43">
        <v>0</v>
      </c>
      <c r="H6" s="43">
        <v>0</v>
      </c>
      <c r="I6" s="43">
        <v>1.8</v>
      </c>
      <c r="J6" s="1">
        <v>1.8</v>
      </c>
      <c r="K6" s="55" t="s">
        <v>0</v>
      </c>
      <c r="L6" s="30">
        <v>2023</v>
      </c>
    </row>
    <row r="7" spans="1:12" ht="49.5" customHeight="1">
      <c r="A7" s="1">
        <v>2</v>
      </c>
      <c r="B7" s="23" t="s">
        <v>80</v>
      </c>
      <c r="C7" s="43">
        <v>0.464</v>
      </c>
      <c r="D7" s="43">
        <v>0.464</v>
      </c>
      <c r="E7" s="43">
        <v>0</v>
      </c>
      <c r="F7" s="43">
        <v>0</v>
      </c>
      <c r="G7" s="43">
        <v>0</v>
      </c>
      <c r="H7" s="43">
        <v>0</v>
      </c>
      <c r="I7" s="43">
        <v>0.464</v>
      </c>
      <c r="J7" s="1">
        <v>0.464</v>
      </c>
      <c r="K7" s="56"/>
      <c r="L7" s="31"/>
    </row>
    <row r="8" spans="1:12" ht="15">
      <c r="A8" s="1"/>
      <c r="B8" s="1" t="s">
        <v>49</v>
      </c>
      <c r="C8" s="1">
        <f>C6+C7</f>
        <v>2.2640000000000002</v>
      </c>
      <c r="D8" s="1"/>
      <c r="E8" s="1"/>
      <c r="F8" s="1"/>
      <c r="G8" s="1"/>
      <c r="H8" s="1"/>
      <c r="I8" s="1"/>
      <c r="J8" s="1">
        <f>SUM(J6:J7)</f>
        <v>2.2640000000000002</v>
      </c>
      <c r="K8" s="2"/>
      <c r="L8" s="2"/>
    </row>
    <row r="9" spans="1:12" ht="15">
      <c r="A9" s="30" t="s">
        <v>74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</row>
    <row r="10" spans="1:12" ht="30">
      <c r="A10" s="1">
        <v>1</v>
      </c>
      <c r="B10" s="20" t="s">
        <v>81</v>
      </c>
      <c r="C10" s="22">
        <f>SUM(D10:H10)</f>
        <v>0.559</v>
      </c>
      <c r="D10" s="21">
        <v>0.214</v>
      </c>
      <c r="E10" s="21">
        <v>0.114</v>
      </c>
      <c r="F10" s="21">
        <v>0</v>
      </c>
      <c r="G10" s="21">
        <v>0.231</v>
      </c>
      <c r="H10" s="21">
        <v>0</v>
      </c>
      <c r="I10" s="21">
        <v>0.231</v>
      </c>
      <c r="J10" s="24">
        <f>I14+I12+I11+I10+I13</f>
        <v>2.068</v>
      </c>
      <c r="K10" s="52" t="s">
        <v>0</v>
      </c>
      <c r="L10" s="1">
        <v>2024</v>
      </c>
    </row>
    <row r="11" spans="1:12" ht="30">
      <c r="A11" s="1">
        <v>2</v>
      </c>
      <c r="B11" s="20" t="s">
        <v>68</v>
      </c>
      <c r="C11" s="21">
        <v>1.074</v>
      </c>
      <c r="D11" s="21">
        <v>0.569</v>
      </c>
      <c r="E11" s="21">
        <v>0.505</v>
      </c>
      <c r="F11" s="21">
        <v>0</v>
      </c>
      <c r="G11" s="21">
        <v>0</v>
      </c>
      <c r="H11" s="21">
        <v>0</v>
      </c>
      <c r="I11" s="21">
        <v>0.505</v>
      </c>
      <c r="J11" s="41"/>
      <c r="K11" s="53"/>
      <c r="L11" s="1"/>
    </row>
    <row r="12" spans="1:12" ht="22.5" customHeight="1">
      <c r="A12" s="1">
        <v>3</v>
      </c>
      <c r="B12" s="21" t="s">
        <v>4</v>
      </c>
      <c r="C12" s="21">
        <v>0.712</v>
      </c>
      <c r="D12" s="21">
        <v>0.178</v>
      </c>
      <c r="E12" s="21">
        <v>0.534</v>
      </c>
      <c r="F12" s="21">
        <v>0</v>
      </c>
      <c r="G12" s="21">
        <v>0</v>
      </c>
      <c r="H12" s="21">
        <v>0</v>
      </c>
      <c r="I12" s="21">
        <v>0.712</v>
      </c>
      <c r="J12" s="41"/>
      <c r="K12" s="53"/>
      <c r="L12" s="1"/>
    </row>
    <row r="13" spans="1:12" ht="28.5" customHeight="1">
      <c r="A13" s="1">
        <v>4</v>
      </c>
      <c r="B13" s="44" t="s">
        <v>77</v>
      </c>
      <c r="C13" s="21">
        <v>0.2</v>
      </c>
      <c r="D13" s="21">
        <v>0.2</v>
      </c>
      <c r="E13" s="21">
        <v>0</v>
      </c>
      <c r="F13" s="21"/>
      <c r="G13" s="21"/>
      <c r="H13" s="21">
        <v>0</v>
      </c>
      <c r="I13" s="21">
        <v>0.2</v>
      </c>
      <c r="J13" s="41"/>
      <c r="K13" s="53"/>
      <c r="L13" s="1"/>
    </row>
    <row r="14" spans="1:12" ht="45">
      <c r="A14" s="1">
        <v>5</v>
      </c>
      <c r="B14" s="20" t="s">
        <v>53</v>
      </c>
      <c r="C14" s="22">
        <f>SUM(D14:H14)</f>
        <v>0.998</v>
      </c>
      <c r="D14" s="21">
        <v>0.546</v>
      </c>
      <c r="E14" s="21">
        <v>0.386</v>
      </c>
      <c r="F14" s="21">
        <v>0</v>
      </c>
      <c r="G14" s="21">
        <v>0</v>
      </c>
      <c r="H14" s="21">
        <v>0.066</v>
      </c>
      <c r="I14" s="21">
        <v>0.42</v>
      </c>
      <c r="J14" s="42"/>
      <c r="K14" s="54"/>
      <c r="L14" s="1"/>
    </row>
    <row r="15" spans="1:12" ht="18" customHeight="1">
      <c r="A15" s="3">
        <f>A14+1</f>
        <v>6</v>
      </c>
      <c r="B15" s="3" t="s">
        <v>27</v>
      </c>
      <c r="C15" s="4">
        <f>SUM(D15:H15)</f>
        <v>0.265</v>
      </c>
      <c r="D15" s="3">
        <v>0</v>
      </c>
      <c r="E15" s="3">
        <v>0.074</v>
      </c>
      <c r="F15" s="3">
        <v>0</v>
      </c>
      <c r="G15" s="3">
        <v>0.191</v>
      </c>
      <c r="H15" s="3">
        <v>0</v>
      </c>
      <c r="I15" s="3">
        <v>0.265</v>
      </c>
      <c r="J15" s="29">
        <f>I15+I16+I17+I18+I19</f>
        <v>1.468</v>
      </c>
      <c r="K15" s="51" t="s">
        <v>1</v>
      </c>
      <c r="L15" s="1"/>
    </row>
    <row r="16" spans="1:12" ht="18.75" customHeight="1">
      <c r="A16" s="3">
        <f>A15+1</f>
        <v>7</v>
      </c>
      <c r="B16" s="3" t="s">
        <v>25</v>
      </c>
      <c r="C16" s="4">
        <f>SUM(D16:H16)</f>
        <v>0.29</v>
      </c>
      <c r="D16" s="3">
        <v>0</v>
      </c>
      <c r="E16" s="3">
        <v>0</v>
      </c>
      <c r="F16" s="3">
        <v>0</v>
      </c>
      <c r="G16" s="3">
        <v>0.29</v>
      </c>
      <c r="H16" s="3">
        <v>0</v>
      </c>
      <c r="I16" s="3">
        <v>0.29</v>
      </c>
      <c r="J16" s="29"/>
      <c r="K16" s="51"/>
      <c r="L16" s="1"/>
    </row>
    <row r="17" spans="1:12" ht="16.5" customHeight="1">
      <c r="A17" s="3">
        <f>A16+1</f>
        <v>8</v>
      </c>
      <c r="B17" s="3" t="s">
        <v>54</v>
      </c>
      <c r="C17" s="4">
        <f>SUM(D17:H17)</f>
        <v>0.376</v>
      </c>
      <c r="D17" s="3">
        <v>0.12</v>
      </c>
      <c r="E17" s="3">
        <v>0</v>
      </c>
      <c r="F17" s="3">
        <v>0</v>
      </c>
      <c r="G17" s="3">
        <v>0.256</v>
      </c>
      <c r="H17" s="3">
        <v>0</v>
      </c>
      <c r="I17" s="3">
        <v>0.256</v>
      </c>
      <c r="J17" s="29"/>
      <c r="K17" s="51"/>
      <c r="L17" s="1"/>
    </row>
    <row r="18" spans="1:12" ht="19.5" customHeight="1">
      <c r="A18" s="3">
        <f>A17+1</f>
        <v>9</v>
      </c>
      <c r="B18" s="3" t="s">
        <v>55</v>
      </c>
      <c r="C18" s="4">
        <f>SUM(D18:H18)</f>
        <v>0.376</v>
      </c>
      <c r="D18" s="3">
        <v>0</v>
      </c>
      <c r="E18" s="3">
        <v>0</v>
      </c>
      <c r="F18" s="3">
        <v>0</v>
      </c>
      <c r="G18" s="3">
        <v>0.376</v>
      </c>
      <c r="H18" s="3">
        <v>0</v>
      </c>
      <c r="I18" s="3">
        <v>0.376</v>
      </c>
      <c r="J18" s="29"/>
      <c r="K18" s="51"/>
      <c r="L18" s="1"/>
    </row>
    <row r="19" spans="1:12" ht="30">
      <c r="A19" s="3">
        <f>A18+1</f>
        <v>10</v>
      </c>
      <c r="B19" s="5" t="s">
        <v>56</v>
      </c>
      <c r="C19" s="3">
        <f>SUM(D19:G19)</f>
        <v>0.507</v>
      </c>
      <c r="D19" s="3">
        <v>0.226</v>
      </c>
      <c r="E19" s="3">
        <v>0</v>
      </c>
      <c r="F19" s="3">
        <v>0.281</v>
      </c>
      <c r="G19" s="3">
        <v>0</v>
      </c>
      <c r="H19" s="3">
        <v>0</v>
      </c>
      <c r="I19" s="3">
        <v>0.281</v>
      </c>
      <c r="J19" s="29"/>
      <c r="K19" s="51"/>
      <c r="L19" s="1"/>
    </row>
    <row r="20" spans="1:12" ht="15" customHeight="1">
      <c r="A20" s="3"/>
      <c r="B20" s="6" t="s">
        <v>49</v>
      </c>
      <c r="C20" s="7">
        <f>C10+C11+C12+C13+C14+C15+C16+C17+C18+C19</f>
        <v>5.357</v>
      </c>
      <c r="D20" s="6"/>
      <c r="E20" s="6"/>
      <c r="F20" s="6"/>
      <c r="G20" s="6"/>
      <c r="H20" s="6"/>
      <c r="I20" s="6">
        <f>SUM(I10:I19)</f>
        <v>3.5360000000000005</v>
      </c>
      <c r="J20" s="8"/>
      <c r="K20" s="8"/>
      <c r="L20" s="9"/>
    </row>
    <row r="21" spans="1:12" ht="15" customHeight="1">
      <c r="A21" s="32">
        <v>2025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</row>
    <row r="22" spans="1:12" ht="45">
      <c r="A22" s="3">
        <f>A19+1</f>
        <v>11</v>
      </c>
      <c r="B22" s="5" t="s">
        <v>82</v>
      </c>
      <c r="C22" s="4">
        <f>SUM(D22:H22)</f>
        <v>0.423</v>
      </c>
      <c r="D22" s="3">
        <v>0</v>
      </c>
      <c r="E22" s="3">
        <v>0</v>
      </c>
      <c r="F22" s="3">
        <v>0</v>
      </c>
      <c r="G22" s="3">
        <f>0.297+0.126</f>
        <v>0.423</v>
      </c>
      <c r="H22" s="3">
        <v>0</v>
      </c>
      <c r="I22" s="3">
        <v>0.423</v>
      </c>
      <c r="J22" s="26">
        <f>I22+M25+I24+I25</f>
        <v>1.846</v>
      </c>
      <c r="K22" s="47" t="s">
        <v>1</v>
      </c>
      <c r="L22" s="9"/>
    </row>
    <row r="23" spans="1:13" ht="15.75" customHeight="1">
      <c r="A23" s="11">
        <f aca="true" t="shared" si="0" ref="A23:A30">A22+1</f>
        <v>12</v>
      </c>
      <c r="B23" s="3" t="s">
        <v>18</v>
      </c>
      <c r="C23" s="3">
        <f>SUM(D23:G23)</f>
        <v>0.43100000000000005</v>
      </c>
      <c r="D23" s="3">
        <v>0</v>
      </c>
      <c r="E23" s="3">
        <v>0</v>
      </c>
      <c r="F23" s="3">
        <v>0.279</v>
      </c>
      <c r="G23" s="3">
        <v>0.152</v>
      </c>
      <c r="H23" s="3">
        <v>0</v>
      </c>
      <c r="I23" s="3">
        <f>F23+G23</f>
        <v>0.43100000000000005</v>
      </c>
      <c r="J23" s="27"/>
      <c r="K23" s="48"/>
      <c r="L23" s="37">
        <v>2025</v>
      </c>
      <c r="M23" t="s">
        <v>70</v>
      </c>
    </row>
    <row r="24" spans="1:12" ht="30">
      <c r="A24" s="3">
        <f>A23+1</f>
        <v>13</v>
      </c>
      <c r="B24" s="5" t="s">
        <v>64</v>
      </c>
      <c r="C24" s="3">
        <f>SUM(D24:G24)</f>
        <v>1.572</v>
      </c>
      <c r="D24" s="3">
        <v>0.086</v>
      </c>
      <c r="E24" s="3">
        <v>1.303</v>
      </c>
      <c r="F24" s="3">
        <v>0</v>
      </c>
      <c r="G24" s="3">
        <v>0.183</v>
      </c>
      <c r="H24" s="3"/>
      <c r="I24" s="3">
        <v>0.95</v>
      </c>
      <c r="J24" s="27"/>
      <c r="K24" s="48"/>
      <c r="L24" s="37"/>
    </row>
    <row r="25" spans="1:12" ht="46.5" customHeight="1">
      <c r="A25" s="3">
        <f>A24+1</f>
        <v>14</v>
      </c>
      <c r="B25" s="45" t="s">
        <v>78</v>
      </c>
      <c r="C25" s="3">
        <v>0.473</v>
      </c>
      <c r="D25" s="3">
        <v>0</v>
      </c>
      <c r="E25" s="3">
        <v>0</v>
      </c>
      <c r="F25" s="3"/>
      <c r="G25" s="3"/>
      <c r="H25" s="3">
        <v>0</v>
      </c>
      <c r="I25" s="3">
        <v>0.473</v>
      </c>
      <c r="J25" s="28"/>
      <c r="K25" s="49"/>
      <c r="L25" s="37"/>
    </row>
    <row r="26" spans="1:13" ht="15" customHeight="1">
      <c r="A26" s="3">
        <f t="shared" si="0"/>
        <v>15</v>
      </c>
      <c r="B26" s="3" t="s">
        <v>16</v>
      </c>
      <c r="C26" s="3">
        <f>SUM(D26:G26)</f>
        <v>0.154</v>
      </c>
      <c r="D26" s="3">
        <v>0</v>
      </c>
      <c r="E26" s="3">
        <v>0</v>
      </c>
      <c r="F26" s="3">
        <v>0.154</v>
      </c>
      <c r="G26" s="3">
        <v>0</v>
      </c>
      <c r="H26" s="3">
        <v>0</v>
      </c>
      <c r="I26" s="3">
        <v>0.154</v>
      </c>
      <c r="J26" s="33">
        <f>I26+I27+I28+I29+I30</f>
        <v>2.4050000000000002</v>
      </c>
      <c r="K26" s="50" t="s">
        <v>0</v>
      </c>
      <c r="L26" s="37"/>
      <c r="M26" t="s">
        <v>70</v>
      </c>
    </row>
    <row r="27" spans="1:12" ht="15" customHeight="1">
      <c r="A27" s="3">
        <f t="shared" si="0"/>
        <v>16</v>
      </c>
      <c r="B27" s="3" t="s">
        <v>29</v>
      </c>
      <c r="C27" s="4">
        <f>SUM(D27:H27)</f>
        <v>0.48</v>
      </c>
      <c r="D27" s="3">
        <v>0.101</v>
      </c>
      <c r="E27" s="3">
        <v>0.084</v>
      </c>
      <c r="F27" s="3">
        <v>0</v>
      </c>
      <c r="G27" s="3">
        <v>0.295</v>
      </c>
      <c r="H27" s="3">
        <v>0</v>
      </c>
      <c r="I27" s="4">
        <f>C27</f>
        <v>0.48</v>
      </c>
      <c r="J27" s="29"/>
      <c r="K27" s="50"/>
      <c r="L27" s="37"/>
    </row>
    <row r="28" spans="1:12" ht="15" customHeight="1">
      <c r="A28" s="3">
        <f t="shared" si="0"/>
        <v>17</v>
      </c>
      <c r="B28" s="3" t="s">
        <v>13</v>
      </c>
      <c r="C28" s="3">
        <f>SUM(D28:G28)</f>
        <v>0.202</v>
      </c>
      <c r="D28" s="3">
        <v>0.035</v>
      </c>
      <c r="E28" s="3">
        <v>0.167</v>
      </c>
      <c r="F28" s="3">
        <v>0</v>
      </c>
      <c r="G28" s="3">
        <v>0</v>
      </c>
      <c r="H28" s="3">
        <v>0</v>
      </c>
      <c r="I28" s="3">
        <v>0.202</v>
      </c>
      <c r="J28" s="29"/>
      <c r="K28" s="50"/>
      <c r="L28" s="37"/>
    </row>
    <row r="29" spans="1:13" ht="30">
      <c r="A29" s="3">
        <f t="shared" si="0"/>
        <v>18</v>
      </c>
      <c r="B29" s="5" t="s">
        <v>61</v>
      </c>
      <c r="C29" s="4">
        <f>SUM(D29:H29)</f>
        <v>1.528</v>
      </c>
      <c r="D29" s="3">
        <f>0.155+0.054+0.204</f>
        <v>0.413</v>
      </c>
      <c r="E29" s="3">
        <f>0.821+0.134</f>
        <v>0.955</v>
      </c>
      <c r="F29" s="3">
        <v>0</v>
      </c>
      <c r="G29" s="3">
        <v>0.124</v>
      </c>
      <c r="H29" s="3">
        <v>0.036</v>
      </c>
      <c r="I29" s="3">
        <v>0.48</v>
      </c>
      <c r="J29" s="29"/>
      <c r="K29" s="50"/>
      <c r="L29" s="37"/>
      <c r="M29" t="s">
        <v>70</v>
      </c>
    </row>
    <row r="30" spans="1:12" ht="18.75" customHeight="1">
      <c r="A30" s="3">
        <f t="shared" si="0"/>
        <v>19</v>
      </c>
      <c r="B30" s="3" t="s">
        <v>30</v>
      </c>
      <c r="C30" s="4">
        <f>SUM(D30:H30)</f>
        <v>1.089</v>
      </c>
      <c r="D30" s="3">
        <v>0.075</v>
      </c>
      <c r="E30" s="3">
        <v>1.014</v>
      </c>
      <c r="F30" s="3">
        <v>0</v>
      </c>
      <c r="G30" s="3">
        <v>0</v>
      </c>
      <c r="H30" s="3">
        <v>0</v>
      </c>
      <c r="I30" s="3">
        <v>1.089</v>
      </c>
      <c r="J30" s="29"/>
      <c r="K30" s="50"/>
      <c r="L30" s="37"/>
    </row>
    <row r="31" spans="1:12" ht="15" customHeight="1">
      <c r="A31" s="3"/>
      <c r="B31" s="6" t="s">
        <v>49</v>
      </c>
      <c r="C31" s="7">
        <f>SUM(C23:C30)</f>
        <v>5.929</v>
      </c>
      <c r="D31" s="6"/>
      <c r="E31" s="6"/>
      <c r="F31" s="6"/>
      <c r="G31" s="6"/>
      <c r="H31" s="6"/>
      <c r="I31" s="6">
        <f>SUM(I23:I30)</f>
        <v>4.259</v>
      </c>
      <c r="J31" s="12"/>
      <c r="K31" s="8"/>
      <c r="L31" s="13"/>
    </row>
    <row r="32" spans="1:12" ht="15" customHeight="1">
      <c r="A32" s="32">
        <v>2026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</row>
    <row r="33" spans="1:12" ht="21" customHeight="1">
      <c r="A33" s="3">
        <f>A31+1</f>
        <v>1</v>
      </c>
      <c r="B33" s="3" t="s">
        <v>8</v>
      </c>
      <c r="C33" s="3">
        <v>0.682</v>
      </c>
      <c r="D33" s="3">
        <v>0</v>
      </c>
      <c r="E33" s="3">
        <v>0.682</v>
      </c>
      <c r="F33" s="3">
        <v>0</v>
      </c>
      <c r="G33" s="3">
        <v>0</v>
      </c>
      <c r="H33" s="3">
        <v>0</v>
      </c>
      <c r="I33" s="3">
        <f>E33</f>
        <v>0.682</v>
      </c>
      <c r="J33" s="29">
        <f>I33+I34+I35+I36</f>
        <v>2.175</v>
      </c>
      <c r="K33" s="50" t="s">
        <v>0</v>
      </c>
      <c r="L33" s="37">
        <v>2026</v>
      </c>
    </row>
    <row r="34" spans="1:12" ht="18" customHeight="1">
      <c r="A34" s="3">
        <f aca="true" t="shared" si="1" ref="A34:A42">A33+1</f>
        <v>2</v>
      </c>
      <c r="B34" s="3" t="s">
        <v>9</v>
      </c>
      <c r="C34" s="3">
        <v>0.628</v>
      </c>
      <c r="D34" s="3">
        <v>0</v>
      </c>
      <c r="E34" s="3">
        <v>0.628</v>
      </c>
      <c r="F34" s="3">
        <v>0</v>
      </c>
      <c r="G34" s="3">
        <v>0</v>
      </c>
      <c r="H34" s="3">
        <v>0</v>
      </c>
      <c r="I34" s="3">
        <f>E34</f>
        <v>0.628</v>
      </c>
      <c r="J34" s="29"/>
      <c r="K34" s="50"/>
      <c r="L34" s="37"/>
    </row>
    <row r="35" spans="1:12" ht="18" customHeight="1">
      <c r="A35" s="3">
        <f t="shared" si="1"/>
        <v>3</v>
      </c>
      <c r="B35" s="3" t="s">
        <v>5</v>
      </c>
      <c r="C35" s="3">
        <v>0.732</v>
      </c>
      <c r="D35" s="3">
        <v>0</v>
      </c>
      <c r="E35" s="3">
        <v>0.732</v>
      </c>
      <c r="F35" s="3">
        <v>0</v>
      </c>
      <c r="G35" s="3">
        <v>0</v>
      </c>
      <c r="H35" s="3">
        <v>0</v>
      </c>
      <c r="I35" s="3">
        <v>0.732</v>
      </c>
      <c r="J35" s="29"/>
      <c r="K35" s="50"/>
      <c r="L35" s="37"/>
    </row>
    <row r="36" spans="1:12" ht="33" customHeight="1">
      <c r="A36" s="3">
        <f t="shared" si="1"/>
        <v>4</v>
      </c>
      <c r="B36" s="5" t="s">
        <v>62</v>
      </c>
      <c r="C36" s="3">
        <v>0.133</v>
      </c>
      <c r="D36" s="3">
        <v>0.133</v>
      </c>
      <c r="E36" s="3">
        <v>0</v>
      </c>
      <c r="F36" s="3">
        <v>0</v>
      </c>
      <c r="G36" s="3">
        <v>0</v>
      </c>
      <c r="H36" s="3">
        <v>0</v>
      </c>
      <c r="I36" s="3">
        <v>0.133</v>
      </c>
      <c r="J36" s="29"/>
      <c r="K36" s="50"/>
      <c r="L36" s="37"/>
    </row>
    <row r="37" spans="1:12" ht="19.5" customHeight="1">
      <c r="A37" s="3">
        <f t="shared" si="1"/>
        <v>5</v>
      </c>
      <c r="B37" s="3" t="s">
        <v>57</v>
      </c>
      <c r="C37" s="4">
        <f>SUM(D37:H37)</f>
        <v>0.742</v>
      </c>
      <c r="D37" s="3">
        <v>0</v>
      </c>
      <c r="E37" s="3">
        <f>0.267+0.21</f>
        <v>0.477</v>
      </c>
      <c r="F37" s="3">
        <v>0</v>
      </c>
      <c r="G37" s="3">
        <v>0.265</v>
      </c>
      <c r="H37" s="3"/>
      <c r="I37" s="3">
        <v>0.265</v>
      </c>
      <c r="J37" s="33">
        <f>I37+I38+I39+I40+I41+I42</f>
        <v>2.61</v>
      </c>
      <c r="K37" s="51" t="s">
        <v>1</v>
      </c>
      <c r="L37" s="37"/>
    </row>
    <row r="38" spans="1:12" ht="27.75" customHeight="1">
      <c r="A38" s="3">
        <f t="shared" si="1"/>
        <v>6</v>
      </c>
      <c r="B38" s="5" t="s">
        <v>63</v>
      </c>
      <c r="C38" s="3">
        <v>0.813</v>
      </c>
      <c r="D38" s="3">
        <v>0</v>
      </c>
      <c r="E38" s="3">
        <v>0</v>
      </c>
      <c r="F38" s="3">
        <v>0.602</v>
      </c>
      <c r="G38" s="3">
        <v>0.211</v>
      </c>
      <c r="H38" s="3">
        <v>0</v>
      </c>
      <c r="I38" s="3">
        <f>F38+G38</f>
        <v>0.813</v>
      </c>
      <c r="J38" s="29"/>
      <c r="K38" s="51"/>
      <c r="L38" s="37"/>
    </row>
    <row r="39" spans="1:12" ht="18.75" customHeight="1">
      <c r="A39" s="3">
        <f t="shared" si="1"/>
        <v>7</v>
      </c>
      <c r="B39" s="3" t="s">
        <v>7</v>
      </c>
      <c r="C39" s="3">
        <v>0.664</v>
      </c>
      <c r="D39" s="3">
        <v>0</v>
      </c>
      <c r="E39" s="3">
        <v>0</v>
      </c>
      <c r="F39" s="3">
        <v>0</v>
      </c>
      <c r="G39" s="3">
        <v>0.664</v>
      </c>
      <c r="H39" s="3">
        <v>0</v>
      </c>
      <c r="I39" s="3">
        <f>G39</f>
        <v>0.664</v>
      </c>
      <c r="J39" s="29"/>
      <c r="K39" s="51"/>
      <c r="L39" s="37"/>
    </row>
    <row r="40" spans="1:12" ht="18" customHeight="1">
      <c r="A40" s="3">
        <f t="shared" si="1"/>
        <v>8</v>
      </c>
      <c r="B40" s="3" t="s">
        <v>10</v>
      </c>
      <c r="C40" s="3">
        <v>0.154</v>
      </c>
      <c r="D40" s="3">
        <v>0</v>
      </c>
      <c r="E40" s="3">
        <v>0</v>
      </c>
      <c r="F40" s="3">
        <v>0</v>
      </c>
      <c r="G40" s="3">
        <v>0.154</v>
      </c>
      <c r="H40" s="3">
        <v>0</v>
      </c>
      <c r="I40" s="3">
        <f>G40</f>
        <v>0.154</v>
      </c>
      <c r="J40" s="29"/>
      <c r="K40" s="51"/>
      <c r="L40" s="37"/>
    </row>
    <row r="41" spans="1:12" ht="17.25" customHeight="1">
      <c r="A41" s="3">
        <f t="shared" si="1"/>
        <v>9</v>
      </c>
      <c r="B41" s="3" t="s">
        <v>11</v>
      </c>
      <c r="C41" s="3">
        <f>SUM(D41:G41)</f>
        <v>0.359</v>
      </c>
      <c r="D41" s="3">
        <v>0</v>
      </c>
      <c r="E41" s="3">
        <v>0.129</v>
      </c>
      <c r="F41" s="3">
        <v>0</v>
      </c>
      <c r="G41" s="4">
        <v>0.23</v>
      </c>
      <c r="H41" s="3">
        <v>0</v>
      </c>
      <c r="I41" s="4">
        <f>E41+G41</f>
        <v>0.359</v>
      </c>
      <c r="J41" s="29"/>
      <c r="K41" s="51"/>
      <c r="L41" s="37"/>
    </row>
    <row r="42" spans="1:12" ht="30">
      <c r="A42" s="3">
        <f t="shared" si="1"/>
        <v>10</v>
      </c>
      <c r="B42" s="5" t="s">
        <v>69</v>
      </c>
      <c r="C42" s="4">
        <f>SUM(D42:H42)</f>
        <v>2.205</v>
      </c>
      <c r="D42" s="3">
        <f>0.487</f>
        <v>0.487</v>
      </c>
      <c r="E42" s="3">
        <f>0.588+0.204+0.571</f>
        <v>1.363</v>
      </c>
      <c r="F42" s="3">
        <v>0</v>
      </c>
      <c r="G42" s="3">
        <v>0.355</v>
      </c>
      <c r="H42" s="3">
        <v>0</v>
      </c>
      <c r="I42" s="4">
        <f>G42</f>
        <v>0.355</v>
      </c>
      <c r="J42" s="29"/>
      <c r="K42" s="51"/>
      <c r="L42" s="37"/>
    </row>
    <row r="43" spans="1:12" ht="15" customHeight="1">
      <c r="A43" s="3"/>
      <c r="B43" s="6" t="s">
        <v>49</v>
      </c>
      <c r="C43" s="6">
        <f>SUM(C33:C42)</f>
        <v>7.111999999999999</v>
      </c>
      <c r="D43" s="6"/>
      <c r="E43" s="6"/>
      <c r="F43" s="6"/>
      <c r="G43" s="6"/>
      <c r="H43" s="6"/>
      <c r="I43" s="6">
        <f>SUM(I33:I42)</f>
        <v>4.785</v>
      </c>
      <c r="J43" s="8"/>
      <c r="K43" s="8"/>
      <c r="L43" s="13"/>
    </row>
    <row r="44" spans="1:12" ht="15" customHeight="1">
      <c r="A44" s="32">
        <v>2027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</row>
    <row r="45" spans="1:13" ht="30">
      <c r="A45" s="3">
        <f>A43+1</f>
        <v>1</v>
      </c>
      <c r="B45" s="5" t="s">
        <v>64</v>
      </c>
      <c r="C45" s="3">
        <f>SUM(D45:G45)</f>
        <v>1.572</v>
      </c>
      <c r="D45" s="3">
        <v>0.086</v>
      </c>
      <c r="E45" s="3">
        <v>1.303</v>
      </c>
      <c r="F45" s="3">
        <v>0</v>
      </c>
      <c r="G45" s="3">
        <v>0.183</v>
      </c>
      <c r="H45" s="3"/>
      <c r="I45" s="3">
        <v>0.95</v>
      </c>
      <c r="J45" s="29">
        <f>I45+I46+I47+I48</f>
        <v>2.4949999999999997</v>
      </c>
      <c r="K45" s="29" t="s">
        <v>1</v>
      </c>
      <c r="L45" s="37">
        <v>2027</v>
      </c>
      <c r="M45" t="s">
        <v>70</v>
      </c>
    </row>
    <row r="46" spans="1:12" ht="19.5" customHeight="1">
      <c r="A46" s="3">
        <f aca="true" t="shared" si="2" ref="A46:A54">A45+1</f>
        <v>2</v>
      </c>
      <c r="B46" s="3" t="s">
        <v>17</v>
      </c>
      <c r="C46" s="3">
        <f>SUM(D46:G46)</f>
        <v>0.491</v>
      </c>
      <c r="D46" s="3"/>
      <c r="E46" s="3"/>
      <c r="F46" s="3"/>
      <c r="G46" s="3">
        <v>0.491</v>
      </c>
      <c r="H46" s="3">
        <v>0</v>
      </c>
      <c r="I46" s="3">
        <f>G46</f>
        <v>0.491</v>
      </c>
      <c r="J46" s="29"/>
      <c r="K46" s="29"/>
      <c r="L46" s="37"/>
    </row>
    <row r="47" spans="1:12" ht="18" customHeight="1">
      <c r="A47" s="3">
        <f t="shared" si="2"/>
        <v>3</v>
      </c>
      <c r="B47" s="3" t="s">
        <v>14</v>
      </c>
      <c r="C47" s="3">
        <f>SUM(D47:G47)</f>
        <v>0.734</v>
      </c>
      <c r="D47" s="3">
        <v>0</v>
      </c>
      <c r="E47" s="3">
        <v>0</v>
      </c>
      <c r="F47" s="3">
        <v>0</v>
      </c>
      <c r="G47" s="3">
        <v>0.734</v>
      </c>
      <c r="H47" s="3">
        <v>0</v>
      </c>
      <c r="I47" s="3">
        <f>G47</f>
        <v>0.734</v>
      </c>
      <c r="J47" s="29"/>
      <c r="K47" s="29"/>
      <c r="L47" s="37"/>
    </row>
    <row r="48" spans="1:12" ht="17.25" customHeight="1">
      <c r="A48" s="3">
        <f t="shared" si="2"/>
        <v>4</v>
      </c>
      <c r="B48" s="14" t="s">
        <v>35</v>
      </c>
      <c r="C48" s="15">
        <v>0.5</v>
      </c>
      <c r="D48" s="3">
        <v>0.18</v>
      </c>
      <c r="E48" s="3">
        <v>0.32</v>
      </c>
      <c r="F48" s="3"/>
      <c r="G48" s="3"/>
      <c r="H48" s="3"/>
      <c r="I48" s="3">
        <v>0.32</v>
      </c>
      <c r="J48" s="29"/>
      <c r="K48" s="29"/>
      <c r="L48" s="37"/>
    </row>
    <row r="49" spans="1:12" ht="17.25" customHeight="1">
      <c r="A49" s="3">
        <f t="shared" si="2"/>
        <v>5</v>
      </c>
      <c r="B49" s="3" t="s">
        <v>15</v>
      </c>
      <c r="C49" s="3">
        <f>SUM(D49:G49)</f>
        <v>0.252</v>
      </c>
      <c r="D49" s="3">
        <v>0.252</v>
      </c>
      <c r="E49" s="3">
        <v>0</v>
      </c>
      <c r="F49" s="3">
        <v>0</v>
      </c>
      <c r="G49" s="3">
        <v>0</v>
      </c>
      <c r="H49" s="3">
        <v>0</v>
      </c>
      <c r="I49" s="3">
        <f>D49</f>
        <v>0.252</v>
      </c>
      <c r="J49" s="29">
        <f>I49+I50+I51+I52+I53+I54</f>
        <v>1.9810000000000003</v>
      </c>
      <c r="K49" s="50" t="s">
        <v>0</v>
      </c>
      <c r="L49" s="37"/>
    </row>
    <row r="50" spans="1:12" ht="19.5" customHeight="1">
      <c r="A50" s="3">
        <f t="shared" si="2"/>
        <v>6</v>
      </c>
      <c r="B50" s="3" t="s">
        <v>28</v>
      </c>
      <c r="C50" s="4">
        <f>SUM(D50:H50)</f>
        <v>0.142</v>
      </c>
      <c r="D50" s="3">
        <v>0.121</v>
      </c>
      <c r="E50" s="3">
        <v>0.021</v>
      </c>
      <c r="F50" s="3">
        <v>0</v>
      </c>
      <c r="G50" s="3">
        <v>0</v>
      </c>
      <c r="H50" s="3">
        <v>0</v>
      </c>
      <c r="I50" s="3">
        <v>0.121</v>
      </c>
      <c r="J50" s="29"/>
      <c r="K50" s="50"/>
      <c r="L50" s="37"/>
    </row>
    <row r="51" spans="1:12" ht="30">
      <c r="A51" s="3">
        <f t="shared" si="2"/>
        <v>7</v>
      </c>
      <c r="B51" s="5" t="s">
        <v>58</v>
      </c>
      <c r="C51" s="4">
        <f>SUM(D51:H51)</f>
        <v>1.528</v>
      </c>
      <c r="D51" s="3">
        <f>0.155+0.054+0.204</f>
        <v>0.413</v>
      </c>
      <c r="E51" s="3">
        <f>0.821+0.134</f>
        <v>0.955</v>
      </c>
      <c r="F51" s="3">
        <v>0</v>
      </c>
      <c r="G51" s="3">
        <v>0.124</v>
      </c>
      <c r="H51" s="3">
        <v>0.036</v>
      </c>
      <c r="I51" s="3">
        <v>0.81</v>
      </c>
      <c r="J51" s="29"/>
      <c r="K51" s="50"/>
      <c r="L51" s="37"/>
    </row>
    <row r="52" spans="1:12" ht="15" customHeight="1">
      <c r="A52" s="3">
        <f t="shared" si="2"/>
        <v>8</v>
      </c>
      <c r="B52" s="14" t="s">
        <v>35</v>
      </c>
      <c r="C52" s="15">
        <v>0.5</v>
      </c>
      <c r="D52" s="3">
        <v>0.18</v>
      </c>
      <c r="E52" s="3">
        <v>0.32</v>
      </c>
      <c r="F52" s="3"/>
      <c r="G52" s="3"/>
      <c r="H52" s="3"/>
      <c r="I52" s="3">
        <v>0.062</v>
      </c>
      <c r="J52" s="29"/>
      <c r="K52" s="50"/>
      <c r="L52" s="37"/>
    </row>
    <row r="53" spans="1:12" ht="15" customHeight="1">
      <c r="A53" s="3">
        <f t="shared" si="2"/>
        <v>9</v>
      </c>
      <c r="B53" s="3" t="s">
        <v>31</v>
      </c>
      <c r="C53" s="4">
        <f>SUM(D53:H53)</f>
        <v>0.531</v>
      </c>
      <c r="D53" s="3">
        <v>0</v>
      </c>
      <c r="E53" s="3">
        <v>0.531</v>
      </c>
      <c r="F53" s="3">
        <v>0</v>
      </c>
      <c r="G53" s="3">
        <v>0</v>
      </c>
      <c r="H53" s="3">
        <v>0</v>
      </c>
      <c r="I53" s="3">
        <v>0.531</v>
      </c>
      <c r="J53" s="29"/>
      <c r="K53" s="50"/>
      <c r="L53" s="37"/>
    </row>
    <row r="54" spans="1:12" ht="15" customHeight="1">
      <c r="A54" s="3">
        <f t="shared" si="2"/>
        <v>10</v>
      </c>
      <c r="B54" s="3" t="s">
        <v>12</v>
      </c>
      <c r="C54" s="3">
        <f>SUM(D54:G54)</f>
        <v>0.205</v>
      </c>
      <c r="D54" s="3">
        <v>0.205</v>
      </c>
      <c r="E54" s="3">
        <v>0</v>
      </c>
      <c r="F54" s="3"/>
      <c r="G54" s="3"/>
      <c r="H54" s="3">
        <v>0</v>
      </c>
      <c r="I54" s="3">
        <v>0.205</v>
      </c>
      <c r="J54" s="29"/>
      <c r="K54" s="50"/>
      <c r="L54" s="37"/>
    </row>
    <row r="55" spans="1:12" ht="15" customHeight="1">
      <c r="A55" s="3"/>
      <c r="B55" s="16" t="s">
        <v>49</v>
      </c>
      <c r="C55" s="17">
        <f>SUM(C45:C52)</f>
        <v>5.719</v>
      </c>
      <c r="D55" s="6"/>
      <c r="E55" s="6"/>
      <c r="F55" s="6"/>
      <c r="G55" s="6"/>
      <c r="H55" s="6"/>
      <c r="I55" s="6">
        <f>SUM(I45:I54)</f>
        <v>4.476</v>
      </c>
      <c r="J55" s="8"/>
      <c r="K55" s="8"/>
      <c r="L55" s="13"/>
    </row>
    <row r="56" spans="1:12" ht="15" customHeight="1">
      <c r="A56" s="34">
        <v>2028</v>
      </c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6"/>
    </row>
    <row r="57" spans="1:12" ht="30">
      <c r="A57" s="3">
        <f>A55+1</f>
        <v>1</v>
      </c>
      <c r="B57" s="5" t="s">
        <v>60</v>
      </c>
      <c r="C57" s="3">
        <f>SUM(D57:G57)</f>
        <v>1.012</v>
      </c>
      <c r="D57" s="3">
        <v>0.515</v>
      </c>
      <c r="E57" s="3">
        <v>0</v>
      </c>
      <c r="F57" s="3">
        <v>0</v>
      </c>
      <c r="G57" s="3">
        <v>0.497</v>
      </c>
      <c r="H57" s="3">
        <v>0</v>
      </c>
      <c r="I57" s="3">
        <v>0.487</v>
      </c>
      <c r="J57" s="29">
        <f>I57+I58+I59+I60+I61+I62</f>
        <v>1.961</v>
      </c>
      <c r="K57" s="51" t="s">
        <v>1</v>
      </c>
      <c r="L57" s="37">
        <v>2028</v>
      </c>
    </row>
    <row r="58" spans="1:12" ht="15">
      <c r="A58" s="3">
        <f aca="true" t="shared" si="3" ref="A58:A68">A57+1</f>
        <v>2</v>
      </c>
      <c r="B58" s="3" t="s">
        <v>24</v>
      </c>
      <c r="C58" s="4">
        <f>SUM(D58:H58)</f>
        <v>0.7020000000000001</v>
      </c>
      <c r="D58" s="3">
        <f>0.155+0.391</f>
        <v>0.546</v>
      </c>
      <c r="E58" s="3">
        <v>0</v>
      </c>
      <c r="F58" s="3">
        <v>0</v>
      </c>
      <c r="G58" s="3">
        <v>0.14</v>
      </c>
      <c r="H58" s="3">
        <v>0.016</v>
      </c>
      <c r="I58" s="3">
        <f>H58+G58</f>
        <v>0.15600000000000003</v>
      </c>
      <c r="J58" s="29"/>
      <c r="K58" s="51"/>
      <c r="L58" s="37"/>
    </row>
    <row r="59" spans="1:12" ht="22.5" customHeight="1">
      <c r="A59" s="3">
        <f t="shared" si="3"/>
        <v>3</v>
      </c>
      <c r="B59" s="5" t="s">
        <v>76</v>
      </c>
      <c r="C59" s="22">
        <v>0.334</v>
      </c>
      <c r="D59" s="21">
        <v>0.127</v>
      </c>
      <c r="E59" s="21">
        <v>0.207</v>
      </c>
      <c r="F59" s="21"/>
      <c r="G59" s="21"/>
      <c r="H59" s="21"/>
      <c r="I59" s="21">
        <v>0.207</v>
      </c>
      <c r="J59" s="29"/>
      <c r="K59" s="51"/>
      <c r="L59" s="37"/>
    </row>
    <row r="60" spans="1:12" ht="15">
      <c r="A60" s="3">
        <f t="shared" si="3"/>
        <v>4</v>
      </c>
      <c r="B60" s="3" t="s">
        <v>26</v>
      </c>
      <c r="C60" s="4">
        <f>SUM(D60:H60)</f>
        <v>0.284</v>
      </c>
      <c r="D60" s="3">
        <v>0.031</v>
      </c>
      <c r="E60" s="3">
        <v>0.215</v>
      </c>
      <c r="F60" s="3">
        <v>0</v>
      </c>
      <c r="G60" s="3">
        <v>0.038</v>
      </c>
      <c r="H60" s="3">
        <v>0</v>
      </c>
      <c r="I60" s="3">
        <f>E60+G60</f>
        <v>0.253</v>
      </c>
      <c r="J60" s="29"/>
      <c r="K60" s="51"/>
      <c r="L60" s="37"/>
    </row>
    <row r="61" spans="1:12" ht="30">
      <c r="A61" s="3">
        <f t="shared" si="3"/>
        <v>5</v>
      </c>
      <c r="B61" s="5" t="s">
        <v>65</v>
      </c>
      <c r="C61" s="3">
        <f>SUM(D61:G61)</f>
        <v>1.572</v>
      </c>
      <c r="D61" s="3">
        <v>0.086</v>
      </c>
      <c r="E61" s="3">
        <v>1.303</v>
      </c>
      <c r="F61" s="3">
        <v>0</v>
      </c>
      <c r="G61" s="3">
        <v>0.183</v>
      </c>
      <c r="H61" s="3"/>
      <c r="I61" s="3">
        <v>0.553</v>
      </c>
      <c r="J61" s="29"/>
      <c r="K61" s="51"/>
      <c r="L61" s="37"/>
    </row>
    <row r="62" spans="1:12" ht="15">
      <c r="A62" s="3">
        <f t="shared" si="3"/>
        <v>6</v>
      </c>
      <c r="B62" s="18" t="s">
        <v>20</v>
      </c>
      <c r="C62" s="3">
        <f>SUM(D62:G62)</f>
        <v>0.305</v>
      </c>
      <c r="D62" s="3">
        <v>0.305</v>
      </c>
      <c r="E62" s="3">
        <v>0</v>
      </c>
      <c r="F62" s="3">
        <v>0</v>
      </c>
      <c r="G62" s="3">
        <v>0</v>
      </c>
      <c r="H62" s="3">
        <v>0</v>
      </c>
      <c r="I62" s="3">
        <f>D62</f>
        <v>0.305</v>
      </c>
      <c r="J62" s="29"/>
      <c r="K62" s="51"/>
      <c r="L62" s="37"/>
    </row>
    <row r="63" spans="1:12" ht="15">
      <c r="A63" s="3">
        <f t="shared" si="3"/>
        <v>7</v>
      </c>
      <c r="B63" s="3" t="s">
        <v>21</v>
      </c>
      <c r="C63" s="4">
        <f>SUM(D63:H63)</f>
        <v>0.5</v>
      </c>
      <c r="D63" s="3">
        <v>0.319</v>
      </c>
      <c r="E63" s="3">
        <v>0</v>
      </c>
      <c r="F63" s="3">
        <f>0.015+0.056</f>
        <v>0.07100000000000001</v>
      </c>
      <c r="G63" s="3">
        <v>0</v>
      </c>
      <c r="H63" s="4">
        <v>0.11</v>
      </c>
      <c r="I63" s="4">
        <f>D63+F63+H63</f>
        <v>0.5</v>
      </c>
      <c r="J63" s="33">
        <f>I63+I64+I65+I66+I67+I68</f>
        <v>4.415</v>
      </c>
      <c r="K63" s="50" t="s">
        <v>0</v>
      </c>
      <c r="L63" s="37"/>
    </row>
    <row r="64" spans="1:12" ht="15">
      <c r="A64" s="3">
        <f t="shared" si="3"/>
        <v>8</v>
      </c>
      <c r="B64" s="3" t="s">
        <v>23</v>
      </c>
      <c r="C64" s="4">
        <f>SUM(D64:H64)</f>
        <v>2.205</v>
      </c>
      <c r="D64" s="3">
        <f>0.487</f>
        <v>0.487</v>
      </c>
      <c r="E64" s="3">
        <f>0.588+0.204+0.571</f>
        <v>1.363</v>
      </c>
      <c r="F64" s="3">
        <v>0</v>
      </c>
      <c r="G64" s="3">
        <v>0.355</v>
      </c>
      <c r="H64" s="3">
        <v>0</v>
      </c>
      <c r="I64" s="3">
        <f>E64+D64</f>
        <v>1.85</v>
      </c>
      <c r="J64" s="29"/>
      <c r="K64" s="50"/>
      <c r="L64" s="37"/>
    </row>
    <row r="65" spans="1:12" ht="15">
      <c r="A65" s="3">
        <f t="shared" si="3"/>
        <v>9</v>
      </c>
      <c r="B65" s="3" t="s">
        <v>45</v>
      </c>
      <c r="C65" s="4">
        <v>0.36</v>
      </c>
      <c r="D65" s="3"/>
      <c r="E65" s="3">
        <v>0.36</v>
      </c>
      <c r="F65" s="3"/>
      <c r="G65" s="3"/>
      <c r="H65" s="3"/>
      <c r="I65" s="3">
        <f>E65</f>
        <v>0.36</v>
      </c>
      <c r="J65" s="29"/>
      <c r="K65" s="50"/>
      <c r="L65" s="37"/>
    </row>
    <row r="66" spans="1:12" ht="30.75" customHeight="1">
      <c r="A66" s="3">
        <f t="shared" si="3"/>
        <v>10</v>
      </c>
      <c r="B66" s="5" t="s">
        <v>59</v>
      </c>
      <c r="C66" s="4">
        <f>SUM(D66:H66)</f>
        <v>1.528</v>
      </c>
      <c r="D66" s="3">
        <f>0.155+0.054+0.204</f>
        <v>0.413</v>
      </c>
      <c r="E66" s="3">
        <f>0.821+0.134</f>
        <v>0.955</v>
      </c>
      <c r="F66" s="3">
        <v>0</v>
      </c>
      <c r="G66" s="3">
        <v>0.124</v>
      </c>
      <c r="H66" s="3">
        <v>0.036</v>
      </c>
      <c r="I66" s="3">
        <v>0.298</v>
      </c>
      <c r="J66" s="29"/>
      <c r="K66" s="50"/>
      <c r="L66" s="37"/>
    </row>
    <row r="67" spans="1:12" ht="15">
      <c r="A67" s="3">
        <f t="shared" si="3"/>
        <v>11</v>
      </c>
      <c r="B67" s="3" t="s">
        <v>6</v>
      </c>
      <c r="C67" s="4">
        <v>0.9</v>
      </c>
      <c r="D67" s="3">
        <v>0</v>
      </c>
      <c r="E67" s="3">
        <f>0.588+0.312</f>
        <v>0.8999999999999999</v>
      </c>
      <c r="F67" s="3">
        <v>0</v>
      </c>
      <c r="G67" s="3">
        <v>0</v>
      </c>
      <c r="H67" s="3">
        <v>0</v>
      </c>
      <c r="I67" s="3">
        <v>0.9</v>
      </c>
      <c r="J67" s="29"/>
      <c r="K67" s="50"/>
      <c r="L67" s="37"/>
    </row>
    <row r="68" spans="1:12" ht="15">
      <c r="A68" s="3">
        <f t="shared" si="3"/>
        <v>12</v>
      </c>
      <c r="B68" s="3" t="s">
        <v>19</v>
      </c>
      <c r="C68" s="3">
        <f>SUM(D68:G68)</f>
        <v>0.507</v>
      </c>
      <c r="D68" s="3">
        <v>0.226</v>
      </c>
      <c r="E68" s="3">
        <v>0</v>
      </c>
      <c r="F68" s="3">
        <v>0.281</v>
      </c>
      <c r="G68" s="3">
        <v>0</v>
      </c>
      <c r="H68" s="3">
        <v>0</v>
      </c>
      <c r="I68" s="3">
        <v>0.507</v>
      </c>
      <c r="J68" s="29"/>
      <c r="K68" s="50"/>
      <c r="L68" s="37"/>
    </row>
    <row r="69" spans="1:12" ht="15" customHeight="1">
      <c r="A69" s="3"/>
      <c r="B69" s="6" t="s">
        <v>49</v>
      </c>
      <c r="C69" s="7">
        <f>SUM(C57:C64)</f>
        <v>6.914</v>
      </c>
      <c r="D69" s="6"/>
      <c r="E69" s="6"/>
      <c r="F69" s="6"/>
      <c r="G69" s="6"/>
      <c r="H69" s="6"/>
      <c r="I69" s="6">
        <f>SUM(I57:I68)</f>
        <v>6.376</v>
      </c>
      <c r="J69" s="8"/>
      <c r="K69" s="8"/>
      <c r="L69" s="9"/>
    </row>
    <row r="70" spans="1:12" ht="15" customHeight="1">
      <c r="A70" s="34">
        <v>2029</v>
      </c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6"/>
    </row>
    <row r="71" spans="1:12" ht="15" customHeight="1">
      <c r="A71" s="3">
        <v>1</v>
      </c>
      <c r="B71" s="10" t="s">
        <v>66</v>
      </c>
      <c r="C71" s="3">
        <f>SUM(D71:G71)</f>
        <v>1.572</v>
      </c>
      <c r="D71" s="3">
        <v>0.086</v>
      </c>
      <c r="E71" s="3">
        <v>1.303</v>
      </c>
      <c r="F71" s="3">
        <v>0</v>
      </c>
      <c r="G71" s="3">
        <v>0.183</v>
      </c>
      <c r="H71" s="3"/>
      <c r="I71" s="3">
        <v>0.32</v>
      </c>
      <c r="J71" s="33">
        <f>I71+I72+I73+I74+I76+I77</f>
        <v>2.186</v>
      </c>
      <c r="K71" s="50" t="s">
        <v>0</v>
      </c>
      <c r="L71" s="9"/>
    </row>
    <row r="72" spans="1:12" ht="15" customHeight="1">
      <c r="A72" s="3">
        <f>A71+1</f>
        <v>2</v>
      </c>
      <c r="B72" s="3" t="s">
        <v>44</v>
      </c>
      <c r="C72" s="4">
        <v>0.66</v>
      </c>
      <c r="D72" s="3">
        <v>0.66</v>
      </c>
      <c r="E72" s="3"/>
      <c r="F72" s="3"/>
      <c r="G72" s="3"/>
      <c r="H72" s="3"/>
      <c r="I72" s="4">
        <f aca="true" t="shared" si="4" ref="I72:I84">C72</f>
        <v>0.66</v>
      </c>
      <c r="J72" s="33"/>
      <c r="K72" s="50"/>
      <c r="L72" s="37">
        <v>2029</v>
      </c>
    </row>
    <row r="73" spans="1:12" ht="15" customHeight="1">
      <c r="A73" s="3">
        <f>A72+1</f>
        <v>3</v>
      </c>
      <c r="B73" s="3" t="s">
        <v>46</v>
      </c>
      <c r="C73" s="4">
        <v>0.355</v>
      </c>
      <c r="D73" s="3">
        <v>0.192</v>
      </c>
      <c r="E73" s="3"/>
      <c r="F73" s="3"/>
      <c r="G73" s="3">
        <v>0.163</v>
      </c>
      <c r="H73" s="3"/>
      <c r="I73" s="4">
        <f t="shared" si="4"/>
        <v>0.355</v>
      </c>
      <c r="J73" s="33"/>
      <c r="K73" s="50"/>
      <c r="L73" s="37"/>
    </row>
    <row r="74" spans="1:12" ht="15" customHeight="1">
      <c r="A74" s="3">
        <f>A73+1</f>
        <v>4</v>
      </c>
      <c r="B74" s="3" t="s">
        <v>43</v>
      </c>
      <c r="C74" s="4">
        <v>0.251</v>
      </c>
      <c r="D74" s="3"/>
      <c r="E74" s="3">
        <v>0.251</v>
      </c>
      <c r="F74" s="3"/>
      <c r="G74" s="3"/>
      <c r="H74" s="3"/>
      <c r="I74" s="4">
        <f t="shared" si="4"/>
        <v>0.251</v>
      </c>
      <c r="J74" s="33"/>
      <c r="K74" s="50"/>
      <c r="L74" s="37"/>
    </row>
    <row r="75" spans="1:12" ht="15" customHeight="1">
      <c r="A75" s="3">
        <v>5</v>
      </c>
      <c r="B75" s="10" t="s">
        <v>71</v>
      </c>
      <c r="C75" s="4"/>
      <c r="D75" s="3"/>
      <c r="E75" s="3"/>
      <c r="F75" s="3"/>
      <c r="G75" s="3"/>
      <c r="H75" s="3"/>
      <c r="I75" s="4"/>
      <c r="J75" s="33"/>
      <c r="K75" s="50"/>
      <c r="L75" s="37"/>
    </row>
    <row r="76" spans="1:12" ht="15" customHeight="1">
      <c r="A76" s="3">
        <v>6</v>
      </c>
      <c r="B76" s="3" t="s">
        <v>39</v>
      </c>
      <c r="C76" s="4">
        <v>0.3</v>
      </c>
      <c r="D76" s="3">
        <v>0.3</v>
      </c>
      <c r="E76" s="3"/>
      <c r="F76" s="3"/>
      <c r="G76" s="3"/>
      <c r="H76" s="3"/>
      <c r="I76" s="4">
        <f t="shared" si="4"/>
        <v>0.3</v>
      </c>
      <c r="J76" s="33"/>
      <c r="K76" s="50"/>
      <c r="L76" s="37"/>
    </row>
    <row r="77" spans="1:12" ht="15" customHeight="1">
      <c r="A77" s="3">
        <v>7</v>
      </c>
      <c r="B77" s="3" t="s">
        <v>40</v>
      </c>
      <c r="C77" s="4">
        <v>0.3</v>
      </c>
      <c r="D77" s="3"/>
      <c r="E77" s="3"/>
      <c r="F77" s="3"/>
      <c r="G77" s="3">
        <v>0.3</v>
      </c>
      <c r="H77" s="3"/>
      <c r="I77" s="4">
        <f t="shared" si="4"/>
        <v>0.3</v>
      </c>
      <c r="J77" s="33"/>
      <c r="K77" s="50"/>
      <c r="L77" s="37"/>
    </row>
    <row r="78" spans="1:12" ht="15" customHeight="1">
      <c r="A78" s="3">
        <v>8</v>
      </c>
      <c r="B78" s="3" t="s">
        <v>41</v>
      </c>
      <c r="C78" s="4">
        <v>0.15</v>
      </c>
      <c r="D78" s="3"/>
      <c r="E78" s="3"/>
      <c r="F78" s="3"/>
      <c r="G78" s="3">
        <v>0.15</v>
      </c>
      <c r="H78" s="3"/>
      <c r="I78" s="4">
        <f t="shared" si="4"/>
        <v>0.15</v>
      </c>
      <c r="J78" s="33">
        <f>I78+I79+I82+I83+I84+I85</f>
        <v>1.7999999999999998</v>
      </c>
      <c r="K78" s="51" t="s">
        <v>1</v>
      </c>
      <c r="L78" s="37"/>
    </row>
    <row r="79" spans="1:12" ht="15" customHeight="1">
      <c r="A79" s="3">
        <v>9</v>
      </c>
      <c r="B79" s="3" t="s">
        <v>42</v>
      </c>
      <c r="C79" s="4">
        <v>0.2</v>
      </c>
      <c r="D79" s="3"/>
      <c r="E79" s="3"/>
      <c r="F79" s="3"/>
      <c r="G79" s="3">
        <v>0.2</v>
      </c>
      <c r="H79" s="3"/>
      <c r="I79" s="4">
        <f>C79</f>
        <v>0.2</v>
      </c>
      <c r="J79" s="33"/>
      <c r="K79" s="51"/>
      <c r="L79" s="37"/>
    </row>
    <row r="80" spans="1:12" ht="15" customHeight="1">
      <c r="A80" s="3">
        <v>10</v>
      </c>
      <c r="B80" s="3" t="s">
        <v>72</v>
      </c>
      <c r="C80" s="4"/>
      <c r="D80" s="3"/>
      <c r="E80" s="3"/>
      <c r="F80" s="3"/>
      <c r="G80" s="3"/>
      <c r="H80" s="3"/>
      <c r="I80" s="4"/>
      <c r="J80" s="33"/>
      <c r="K80" s="51"/>
      <c r="L80" s="37"/>
    </row>
    <row r="81" spans="1:12" ht="15" customHeight="1">
      <c r="A81" s="3">
        <v>11</v>
      </c>
      <c r="B81" s="3" t="s">
        <v>73</v>
      </c>
      <c r="C81" s="3"/>
      <c r="D81" s="3"/>
      <c r="E81" s="3"/>
      <c r="F81" s="3"/>
      <c r="G81" s="3"/>
      <c r="H81" s="3"/>
      <c r="I81" s="3"/>
      <c r="J81" s="33"/>
      <c r="K81" s="51"/>
      <c r="L81" s="37"/>
    </row>
    <row r="82" spans="1:12" ht="15" customHeight="1">
      <c r="A82" s="3">
        <f>A81+1</f>
        <v>12</v>
      </c>
      <c r="B82" s="3" t="s">
        <v>38</v>
      </c>
      <c r="C82" s="4">
        <v>0.3</v>
      </c>
      <c r="D82" s="3"/>
      <c r="E82" s="3">
        <v>0.3</v>
      </c>
      <c r="F82" s="3"/>
      <c r="G82" s="3"/>
      <c r="H82" s="3"/>
      <c r="I82" s="4">
        <f t="shared" si="4"/>
        <v>0.3</v>
      </c>
      <c r="J82" s="33"/>
      <c r="K82" s="51"/>
      <c r="L82" s="37"/>
    </row>
    <row r="83" spans="1:12" ht="15" customHeight="1">
      <c r="A83" s="3">
        <f>A82+1</f>
        <v>13</v>
      </c>
      <c r="B83" s="3" t="s">
        <v>36</v>
      </c>
      <c r="C83" s="4">
        <v>0.35</v>
      </c>
      <c r="D83" s="3"/>
      <c r="E83" s="3"/>
      <c r="F83" s="3"/>
      <c r="G83" s="3">
        <v>0.35</v>
      </c>
      <c r="H83" s="3"/>
      <c r="I83" s="4">
        <f t="shared" si="4"/>
        <v>0.35</v>
      </c>
      <c r="J83" s="33"/>
      <c r="K83" s="51"/>
      <c r="L83" s="37"/>
    </row>
    <row r="84" spans="1:12" ht="15" customHeight="1">
      <c r="A84" s="3">
        <f>A83+1</f>
        <v>14</v>
      </c>
      <c r="B84" s="3" t="s">
        <v>37</v>
      </c>
      <c r="C84" s="4">
        <v>0.6</v>
      </c>
      <c r="D84" s="3"/>
      <c r="E84" s="3"/>
      <c r="F84" s="3"/>
      <c r="G84" s="3">
        <v>0.6</v>
      </c>
      <c r="H84" s="3"/>
      <c r="I84" s="4">
        <f t="shared" si="4"/>
        <v>0.6</v>
      </c>
      <c r="J84" s="33"/>
      <c r="K84" s="51"/>
      <c r="L84" s="37"/>
    </row>
    <row r="85" spans="1:12" ht="15.75" customHeight="1">
      <c r="A85" s="3">
        <f>A84+1</f>
        <v>15</v>
      </c>
      <c r="B85" s="10" t="s">
        <v>67</v>
      </c>
      <c r="C85" s="3">
        <f>SUM(D85:G85)</f>
        <v>1.572</v>
      </c>
      <c r="D85" s="3">
        <v>0.086</v>
      </c>
      <c r="E85" s="3">
        <v>1.303</v>
      </c>
      <c r="F85" s="3">
        <v>0</v>
      </c>
      <c r="G85" s="3">
        <v>0.183</v>
      </c>
      <c r="H85" s="3"/>
      <c r="I85" s="3">
        <v>0.2</v>
      </c>
      <c r="J85" s="33"/>
      <c r="K85" s="51"/>
      <c r="L85" s="19"/>
    </row>
    <row r="86" spans="1:12" ht="15.75">
      <c r="A86" s="3"/>
      <c r="B86" s="6" t="s">
        <v>49</v>
      </c>
      <c r="C86" s="7">
        <f>SUM(C72:C84)</f>
        <v>3.466</v>
      </c>
      <c r="D86" s="6"/>
      <c r="E86" s="6"/>
      <c r="F86" s="6"/>
      <c r="G86" s="6"/>
      <c r="H86" s="6"/>
      <c r="I86" s="7">
        <f>SUM(I71:I85)</f>
        <v>3.986</v>
      </c>
      <c r="J86" s="12"/>
      <c r="K86" s="8"/>
      <c r="L86" s="3"/>
    </row>
    <row r="87" ht="15">
      <c r="B87" s="46"/>
    </row>
  </sheetData>
  <sheetProtection/>
  <mergeCells count="47">
    <mergeCell ref="A32:L32"/>
    <mergeCell ref="A44:L44"/>
    <mergeCell ref="J26:J30"/>
    <mergeCell ref="K33:K36"/>
    <mergeCell ref="K37:K42"/>
    <mergeCell ref="B1:K2"/>
    <mergeCell ref="B3:F3"/>
    <mergeCell ref="D4:H4"/>
    <mergeCell ref="J33:J36"/>
    <mergeCell ref="K10:K14"/>
    <mergeCell ref="K63:K68"/>
    <mergeCell ref="L33:L42"/>
    <mergeCell ref="L45:L54"/>
    <mergeCell ref="L57:L68"/>
    <mergeCell ref="J45:J48"/>
    <mergeCell ref="K45:K48"/>
    <mergeCell ref="J37:J42"/>
    <mergeCell ref="J71:J77"/>
    <mergeCell ref="K71:K77"/>
    <mergeCell ref="J78:J85"/>
    <mergeCell ref="K78:K85"/>
    <mergeCell ref="A56:L56"/>
    <mergeCell ref="A70:L70"/>
    <mergeCell ref="L72:L84"/>
    <mergeCell ref="J57:J62"/>
    <mergeCell ref="J63:J68"/>
    <mergeCell ref="K57:K62"/>
    <mergeCell ref="J49:J54"/>
    <mergeCell ref="A9:L9"/>
    <mergeCell ref="K6:K7"/>
    <mergeCell ref="L6:L7"/>
    <mergeCell ref="J15:J19"/>
    <mergeCell ref="K15:K19"/>
    <mergeCell ref="A21:L21"/>
    <mergeCell ref="K49:K54"/>
    <mergeCell ref="L23:L30"/>
    <mergeCell ref="K26:K30"/>
    <mergeCell ref="A4:A5"/>
    <mergeCell ref="I4:I5"/>
    <mergeCell ref="J4:J5"/>
    <mergeCell ref="K4:K5"/>
    <mergeCell ref="L4:L5"/>
    <mergeCell ref="J22:J25"/>
    <mergeCell ref="J10:J14"/>
    <mergeCell ref="C4:C5"/>
    <mergeCell ref="B4:B5"/>
    <mergeCell ref="K22:K25"/>
  </mergeCells>
  <printOptions/>
  <pageMargins left="0.5905511811023623" right="0.5905511811023623" top="0.2755905511811024" bottom="0.2755905511811024" header="0.31496062992125984" footer="0.31496062992125984"/>
  <pageSetup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Certified Windows</dc:creator>
  <cp:keywords/>
  <dc:description/>
  <cp:lastModifiedBy>KuzminaIN</cp:lastModifiedBy>
  <cp:lastPrinted>2023-01-20T06:18:53Z</cp:lastPrinted>
  <dcterms:created xsi:type="dcterms:W3CDTF">2020-01-12T16:40:59Z</dcterms:created>
  <dcterms:modified xsi:type="dcterms:W3CDTF">2023-02-03T05:31:58Z</dcterms:modified>
  <cp:category/>
  <cp:version/>
  <cp:contentType/>
  <cp:contentStatus/>
</cp:coreProperties>
</file>